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3D0AFCDF89A46F2BD658255EA3581E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6905" y="155199080"/>
          <a:ext cx="4638675" cy="32766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0" name="ID_12A2DBDB95AF4D75B32AE5F890C3CADD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6895" y="155773120"/>
          <a:ext cx="6229350" cy="4114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" name="ID_A6D3AB15963E4C57BF24BBA13A2DC8F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48680" y="157253940"/>
          <a:ext cx="5876925" cy="3771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090A28FAE364B3AB58E2EA1AAD94DE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26760" y="156763720"/>
          <a:ext cx="5924550" cy="368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BB9C481E39774ED7BE0B475BC96862E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07430" y="158514415"/>
          <a:ext cx="5772150" cy="3667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E56F00831EA24710A8A8FF28207E65E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21705" y="159320230"/>
          <a:ext cx="5953125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218845DEFA84D55B2EAC08902BAA2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31535" y="5751830"/>
          <a:ext cx="4838700" cy="371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29E5E6FDB4E546E98DE1526F21518B5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65190" y="6395720"/>
          <a:ext cx="4905375" cy="339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EC6FFFED61B14BAD9318CCE484C81A3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88380" y="7673975"/>
          <a:ext cx="5172075" cy="3228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DB3F37BF30BD4A75AB93F5F77593272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22035" y="7018655"/>
          <a:ext cx="5210175" cy="357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946BAADE25B4ED4B8D384764941A37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47275" y="2828925"/>
          <a:ext cx="8086725" cy="620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52837ED107F4CC3A32A14FF10C130F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099675" y="2876550"/>
          <a:ext cx="8143875" cy="621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1904D77116C4791B6BB55D0E887B7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610725" y="4882515"/>
          <a:ext cx="579120" cy="553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8E195FBCB514D7CAF0F7EC0BD9C9D8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607550" y="3632200"/>
          <a:ext cx="552450" cy="556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E5A14F12A3D4E60A7800CCE0843B4F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H="1">
          <a:off x="9620250" y="5535930"/>
          <a:ext cx="594360" cy="56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2B49F2319694874A813E05871D8D9E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617075" y="4299585"/>
          <a:ext cx="55245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40F237099A4427298D9A62A0312DA1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766300" y="5743575"/>
          <a:ext cx="7639050" cy="572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1DE70BD82D34FCDBC447CEBBD114C7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909175" y="6289675"/>
          <a:ext cx="8010525" cy="4219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6945DE3E74824B43B51AD9C6CCD9BBCB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87445" y="10443210"/>
          <a:ext cx="7258050" cy="3400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5A912D4E8AA34B19BC2EC189180E6A9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694430" y="7227570"/>
          <a:ext cx="6858000" cy="3609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B1F8D1A9D754D2EA122DE8021345CDD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768725" y="2840355"/>
          <a:ext cx="6753225" cy="368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C059BC6DA5C450B8A491E56577BC6F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627755" y="6729730"/>
          <a:ext cx="6991350" cy="370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E3C4DBDB40D54365ACF7AB324D6657F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658235" y="13317855"/>
          <a:ext cx="7496175" cy="4257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E1CBEDFDFA0D48DAA81B53869A4584FD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839845" y="28397835"/>
          <a:ext cx="988695" cy="46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5896BBCC007144F19CFBAA71A20FE10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839845" y="27997785"/>
          <a:ext cx="759460" cy="308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8BBE45BF4F274986ACFAC4FA67134D6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781425" y="28803600"/>
          <a:ext cx="850265" cy="509905"/>
        </a:xfrm>
        <a:prstGeom prst="rect">
          <a:avLst/>
        </a:prstGeom>
      </xdr:spPr>
    </xdr:pic>
  </etc:cellImage>
  <etc:cellImage>
    <xdr:pic>
      <xdr:nvPicPr>
        <xdr:cNvPr id="27" name="ID_1B291C58B2444E8DBC022B747861B68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831590" y="29769435"/>
          <a:ext cx="876300" cy="532765"/>
        </a:xfrm>
        <a:prstGeom prst="rect">
          <a:avLst/>
        </a:prstGeom>
      </xdr:spPr>
    </xdr:pic>
  </etc:cellImage>
  <etc:cellImage>
    <xdr:pic>
      <xdr:nvPicPr>
        <xdr:cNvPr id="14" name="ID_EDB2B335068B475AB0CE5A0B2509940D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4068445" y="13266420"/>
          <a:ext cx="9525000" cy="952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6649229A670042289201085498F172FF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614420" y="12823190"/>
          <a:ext cx="9525000" cy="952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C014197CBE354C9F8E3D697E3AC2CD6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947275" y="16449675"/>
          <a:ext cx="7677150" cy="564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5B39655084C421088C15352EC101F0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823450" y="15395575"/>
          <a:ext cx="5257800" cy="3190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E1B0623612F4032A223311AA312CEC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0242550" y="16084550"/>
          <a:ext cx="4333875" cy="3228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4B9A3A73A264440D8941C710D5A444FF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692140" y="179799615"/>
          <a:ext cx="4848225" cy="357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B01C73C78CE34D079187F129C99F6F7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692775" y="181038500"/>
          <a:ext cx="4752975" cy="3362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160B7834B2174FE7883FB790F0E7FF8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702935" y="180457475"/>
          <a:ext cx="4848225" cy="3381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62A3EB2BC0BD4F8BA3352C7FE6ECAFA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658235" y="14876780"/>
          <a:ext cx="6753225" cy="605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A644C2B912F745C9B0700F23946D742D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665855" y="14448790"/>
          <a:ext cx="6934200" cy="562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71840BB6810E4FD8B5E2991F02511E0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719195" y="4018280"/>
          <a:ext cx="7115175" cy="587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71643730C4664363A1BD51F160F8251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731260" y="5495925"/>
          <a:ext cx="7162800" cy="5800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9F855FDFC34B439592F92183A90D374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066155" y="8907145"/>
          <a:ext cx="4486275" cy="3371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333FD3AB7354FD3B37341E1B83FBA7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975850" y="21088350"/>
          <a:ext cx="4229100" cy="472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1CDDFC3FC5934AD8910CA4F43A57ECA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642475" y="21482050"/>
          <a:ext cx="3857625" cy="4486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2AF52A6A74714FE3A10B85ACC6835A6B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709150" y="21971000"/>
          <a:ext cx="7267575" cy="549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24DBEB529A36455A8E2B8EC53E0A13C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858510" y="7607300"/>
          <a:ext cx="763270" cy="556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F3B5222AEA914A6D8691889C6387F2C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0223500" y="23368000"/>
          <a:ext cx="34747200" cy="34747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9FEF2AC8DE754967B6509EFDF4FBC5C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794875" y="23628350"/>
          <a:ext cx="8239125" cy="584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48233CC150E5414FABACB25A7B17841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709150" y="24041100"/>
          <a:ext cx="4781550" cy="3257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FF96A94328446D8BD711C61AB481A6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9718675" y="24558625"/>
          <a:ext cx="4781550" cy="314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3D3E0143E47D4951BEA1E47A7B5585FD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699625" y="25009475"/>
          <a:ext cx="5486400" cy="4067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C15451EA6D824F04B2B9FB1D2C9AD07F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671050" y="25603200"/>
          <a:ext cx="4629150" cy="3381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6A8AB8747E4444D4B15C8354294B387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671050" y="26120725"/>
          <a:ext cx="4648200" cy="345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43A81946D0BF4B07A05563A3065674A6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 rot="16200000">
          <a:off x="4759325" y="24044275"/>
          <a:ext cx="10975975" cy="146240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7" name="ID_4ADF9A90532A40BEA19736811370A78F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2819400" y="25038050"/>
          <a:ext cx="12192000" cy="9144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8" name="ID_66FF7142651A4BBAAE9CD95EA8F0C726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2822575" y="23234650"/>
          <a:ext cx="10972800" cy="1463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9" name="ID_3726DAA4B7E645978AF0A748EEBDAC5B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2994025" y="22332950"/>
          <a:ext cx="10972800" cy="1463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0" name="ID_D3D4718D312A40F999672EB68AFB6340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3349625" y="14859000"/>
          <a:ext cx="14630400" cy="10972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1" name="ID_9918F79242DB4A41BF50D815A7A562A7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3581400" y="15690850"/>
          <a:ext cx="10972800" cy="1463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2" name="ID_529A75B1AA454B3AA34322F338EC6135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3130550" y="10353675"/>
          <a:ext cx="10972800" cy="1463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3" name="ID_1278680D12594864A4B4FFE07EEB0CE0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2892425" y="11820525"/>
          <a:ext cx="10972800" cy="1463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4" name="ID_4E37A3C1B22B43B1852A6C5AF3F8E115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3216275" y="4130675"/>
          <a:ext cx="10972800" cy="146304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<sst xmlns="http://schemas.openxmlformats.org/spreadsheetml/2006/main" count="73" uniqueCount="36">
  <si>
    <t>*product</t>
  </si>
  <si>
    <t xml:space="preserve">*Package image </t>
  </si>
  <si>
    <t>*QTY</t>
  </si>
  <si>
    <t>托盘数量</t>
  </si>
  <si>
    <t>Product Image</t>
  </si>
  <si>
    <t>price（dollar)</t>
  </si>
  <si>
    <t>团圆
波浪坐垫</t>
  </si>
  <si>
    <t>箱规：60*50*40cm，1箱30个
2箱</t>
  </si>
  <si>
    <t>箱规：60*50*40cm，1箱30个
1箱</t>
  </si>
  <si>
    <t>PU新款手枕</t>
  </si>
  <si>
    <t>箱规：60*50*40cm，1箱50对
1箱</t>
  </si>
  <si>
    <t>云朵脚垫</t>
  </si>
  <si>
    <t>箱规：60*50*40cm，1箱15个
4箱</t>
  </si>
  <si>
    <t>箱规：60*50*40cm，1箱15个
1箱</t>
  </si>
  <si>
    <t>箱规：60*50*40cm，1箱15个
3箱</t>
  </si>
  <si>
    <t>箱规：60*50*40cm，1箱15个
2箱</t>
  </si>
  <si>
    <t>睫毛枕</t>
  </si>
  <si>
    <t>箱规：60*50*40cm，1箱25个
3箱</t>
  </si>
  <si>
    <t>箱规：60*50*40cm，1箱25个
1箱</t>
  </si>
  <si>
    <t>箱规：53*29*37cm，1箱25个
1箱</t>
  </si>
  <si>
    <t>新款睫毛枕</t>
  </si>
  <si>
    <t>新款脚吊床</t>
  </si>
  <si>
    <t>箱规：60*50*40cm，1箱50个
1箱</t>
  </si>
  <si>
    <t>箱规：53*29*37cm，1箱40个
1箱</t>
  </si>
  <si>
    <t>工字夹腿枕</t>
  </si>
  <si>
    <t>方形
波浪坐垫</t>
  </si>
  <si>
    <t>U型
波浪坐垫</t>
  </si>
  <si>
    <t>网布腰垫三</t>
  </si>
  <si>
    <t>箱规：60*50*40cm，1箱20个
1箱</t>
  </si>
  <si>
    <t>大手枕</t>
  </si>
  <si>
    <t>箱规：60*50*40cm，1箱60对
1箱</t>
  </si>
  <si>
    <t>pu小手枕</t>
  </si>
  <si>
    <t>箱规：60*50*40cm，1箱80对
1箱</t>
  </si>
  <si>
    <t>双子坐垫</t>
  </si>
  <si>
    <t>膝车垫</t>
  </si>
  <si>
    <t>绒布半圆柱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</si>
</sst>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0" borderId="0"/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1" xfId="0" applyFont="1" applyFill="1" applyBorder="1" applyAlignment="1"/>
    <xf numFmtId="0" fontId="4" fillId="3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/>
    <xf numFmtId="0" fontId="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/>
    </xf>
    <xf numFmtId="0" fontId="0" fillId="9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0" Type="http://schemas.openxmlformats.org/officeDocument/2006/relationships/image" Target="media/image59.jpeg"/><Relationship Id="rId6" Type="http://schemas.openxmlformats.org/officeDocument/2006/relationships/image" Target="media/image5.png"/><Relationship Id="rId59" Type="http://schemas.openxmlformats.org/officeDocument/2006/relationships/image" Target="media/image58.jpeg"/><Relationship Id="rId58" Type="http://schemas.openxmlformats.org/officeDocument/2006/relationships/image" Target="media/image57.jpeg"/><Relationship Id="rId57" Type="http://schemas.openxmlformats.org/officeDocument/2006/relationships/image" Target="media/image56.jpeg"/><Relationship Id="rId56" Type="http://schemas.openxmlformats.org/officeDocument/2006/relationships/image" Target="media/image55.jpeg"/><Relationship Id="rId55" Type="http://schemas.openxmlformats.org/officeDocument/2006/relationships/image" Target="media/image54.jpeg"/><Relationship Id="rId54" Type="http://schemas.openxmlformats.org/officeDocument/2006/relationships/image" Target="media/image53.jpeg"/><Relationship Id="rId53" Type="http://schemas.openxmlformats.org/officeDocument/2006/relationships/image" Target="media/image52.jpeg"/><Relationship Id="rId52" Type="http://schemas.openxmlformats.org/officeDocument/2006/relationships/image" Target="media/image51.png"/><Relationship Id="rId51" Type="http://schemas.openxmlformats.org/officeDocument/2006/relationships/image" Target="media/image50.png"/><Relationship Id="rId50" Type="http://schemas.openxmlformats.org/officeDocument/2006/relationships/image" Target="media/image49.png"/><Relationship Id="rId5" Type="http://schemas.openxmlformats.org/officeDocument/2006/relationships/image" Target="media/image4.png"/><Relationship Id="rId49" Type="http://schemas.openxmlformats.org/officeDocument/2006/relationships/image" Target="media/image48.png"/><Relationship Id="rId48" Type="http://schemas.openxmlformats.org/officeDocument/2006/relationships/image" Target="media/image47.png"/><Relationship Id="rId47" Type="http://schemas.openxmlformats.org/officeDocument/2006/relationships/image" Target="media/image46.png"/><Relationship Id="rId46" Type="http://schemas.openxmlformats.org/officeDocument/2006/relationships/image" Target="media/image45.png"/><Relationship Id="rId45" Type="http://schemas.openxmlformats.org/officeDocument/2006/relationships/image" Target="media/image44.png"/><Relationship Id="rId44" Type="http://schemas.openxmlformats.org/officeDocument/2006/relationships/image" Target="media/image43.png"/><Relationship Id="rId43" Type="http://schemas.openxmlformats.org/officeDocument/2006/relationships/image" Target="media/image42.png"/><Relationship Id="rId42" Type="http://schemas.openxmlformats.org/officeDocument/2006/relationships/image" Target="media/image41.png"/><Relationship Id="rId41" Type="http://schemas.openxmlformats.org/officeDocument/2006/relationships/image" Target="media/image40.png"/><Relationship Id="rId40" Type="http://schemas.openxmlformats.org/officeDocument/2006/relationships/image" Target="media/image39.png"/><Relationship Id="rId4" Type="http://schemas.openxmlformats.org/officeDocument/2006/relationships/image" Target="media/image3.png"/><Relationship Id="rId39" Type="http://schemas.openxmlformats.org/officeDocument/2006/relationships/image" Target="media/image38.png"/><Relationship Id="rId38" Type="http://schemas.openxmlformats.org/officeDocument/2006/relationships/image" Target="media/image37.png"/><Relationship Id="rId37" Type="http://schemas.openxmlformats.org/officeDocument/2006/relationships/image" Target="media/image36.png"/><Relationship Id="rId36" Type="http://schemas.openxmlformats.org/officeDocument/2006/relationships/image" Target="media/image35.png"/><Relationship Id="rId35" Type="http://schemas.openxmlformats.org/officeDocument/2006/relationships/image" Target="media/image34.png"/><Relationship Id="rId34" Type="http://schemas.openxmlformats.org/officeDocument/2006/relationships/image" Target="media/image33.png"/><Relationship Id="rId33" Type="http://schemas.openxmlformats.org/officeDocument/2006/relationships/image" Target="media/image32.png"/><Relationship Id="rId32" Type="http://schemas.openxmlformats.org/officeDocument/2006/relationships/image" Target="media/image31.png"/><Relationship Id="rId31" Type="http://schemas.openxmlformats.org/officeDocument/2006/relationships/image" Target="media/image30.png"/><Relationship Id="rId30" Type="http://schemas.openxmlformats.org/officeDocument/2006/relationships/image" Target="media/image29.jpeg"/><Relationship Id="rId3" Type="http://schemas.openxmlformats.org/officeDocument/2006/relationships/image" Target="media/image2.png"/><Relationship Id="rId29" Type="http://schemas.openxmlformats.org/officeDocument/2006/relationships/image" Target="media/image28.jpeg"/><Relationship Id="rId28" Type="http://schemas.openxmlformats.org/officeDocument/2006/relationships/image" Target="media/image27.png"/><Relationship Id="rId27" Type="http://schemas.openxmlformats.org/officeDocument/2006/relationships/image" Target="media/image26.png"/><Relationship Id="rId26" Type="http://schemas.openxmlformats.org/officeDocument/2006/relationships/image" Target="media/image25.png"/><Relationship Id="rId25" Type="http://schemas.openxmlformats.org/officeDocument/2006/relationships/image" Target="media/image24.png"/><Relationship Id="rId24" Type="http://schemas.openxmlformats.org/officeDocument/2006/relationships/image" Target="media/image23.png"/><Relationship Id="rId23" Type="http://schemas.openxmlformats.org/officeDocument/2006/relationships/image" Target="media/image22.png"/><Relationship Id="rId22" Type="http://schemas.openxmlformats.org/officeDocument/2006/relationships/image" Target="media/image21.pn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NULL" TargetMode="External"/><Relationship Id="rId19" Type="http://schemas.openxmlformats.org/officeDocument/2006/relationships/image" Target="media/image18.png"/><Relationship Id="rId18" Type="http://schemas.openxmlformats.org/officeDocument/2006/relationships/image" Target="media/image17.png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png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png"/><Relationship Id="rId10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1" topLeftCell="A13" activePane="bottomLeft" state="frozen"/>
      <selection/>
      <selection pane="bottomLeft" activeCell="J18" sqref="J18"/>
    </sheetView>
  </sheetViews>
  <sheetFormatPr defaultColWidth="9" defaultRowHeight="15.6" outlineLevelCol="6"/>
  <cols>
    <col min="1" max="1" width="22.25" style="1" customWidth="1"/>
    <col min="2" max="2" width="16.5833333333333" customWidth="1"/>
    <col min="3" max="3" width="11.1666666666667" customWidth="1"/>
    <col min="4" max="4" width="35.5" style="2" hidden="1" customWidth="1"/>
    <col min="5" max="5" width="26.9166666666667" customWidth="1"/>
    <col min="6" max="6" width="13.9166666666667" customWidth="1"/>
    <col min="7" max="7" width="14.5833333333333" customWidth="1"/>
  </cols>
  <sheetData>
    <row r="1" ht="46" customHeight="1" spans="1:7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6"/>
    </row>
    <row r="2" ht="40" customHeight="1" spans="1:7">
      <c r="A2" s="7" t="s">
        <v>6</v>
      </c>
      <c r="B2" s="8" t="str">
        <f>_xlfn.DISPIMG("ID_43A81946D0BF4B07A05563A3065674A6",1)</f>
        <v>=DISPIMG("ID_43A81946D0BF4B07A05563A3065674A6",1)</v>
      </c>
      <c r="C2" s="9">
        <v>60</v>
      </c>
      <c r="D2" s="10" t="s">
        <v>7</v>
      </c>
      <c r="E2" s="11" t="str">
        <f>_xlfn.DISPIMG("ID_7218845DEFA84D55B2EAC08902BAA271",1)</f>
        <v>=DISPIMG("ID_7218845DEFA84D55B2EAC08902BAA271",1)</v>
      </c>
      <c r="F2" s="12">
        <v>2</v>
      </c>
      <c r="G2" s="13"/>
    </row>
    <row r="3" ht="40" customHeight="1" spans="1:7">
      <c r="A3" s="7"/>
      <c r="B3" s="14"/>
      <c r="C3" s="9">
        <v>30</v>
      </c>
      <c r="D3" s="10" t="s">
        <v>8</v>
      </c>
      <c r="E3" s="15" t="str">
        <f>_xlfn.DISPIMG("ID_29E5E6FDB4E546E98DE1526F21518B54",1)</f>
        <v>=DISPIMG("ID_29E5E6FDB4E546E98DE1526F21518B54",1)</v>
      </c>
      <c r="F3" s="12"/>
      <c r="G3" s="13"/>
    </row>
    <row r="4" ht="40" customHeight="1" spans="1:7">
      <c r="A4" s="7"/>
      <c r="B4" s="14"/>
      <c r="C4" s="9">
        <v>30</v>
      </c>
      <c r="D4" s="10" t="s">
        <v>8</v>
      </c>
      <c r="E4" s="11" t="str">
        <f>_xlfn.DISPIMG("ID_DB3F37BF30BD4A75AB93F5F775932723",1)</f>
        <v>=DISPIMG("ID_DB3F37BF30BD4A75AB93F5F775932723",1)</v>
      </c>
      <c r="F4" s="12"/>
      <c r="G4" s="13"/>
    </row>
    <row r="5" ht="40" customHeight="1" spans="1:7">
      <c r="A5" s="7"/>
      <c r="B5" s="14"/>
      <c r="C5" s="9">
        <v>30</v>
      </c>
      <c r="D5" s="10" t="s">
        <v>8</v>
      </c>
      <c r="E5" s="11" t="str">
        <f>_xlfn.DISPIMG("ID_EC6FFFED61B14BAD9318CCE484C81A3D",1)</f>
        <v>=DISPIMG("ID_EC6FFFED61B14BAD9318CCE484C81A3D",1)</v>
      </c>
      <c r="F5" s="12"/>
      <c r="G5" s="13"/>
    </row>
    <row r="6" ht="40" customHeight="1" spans="1:7">
      <c r="A6" s="7"/>
      <c r="B6" s="14"/>
      <c r="C6" s="9">
        <v>60</v>
      </c>
      <c r="D6" s="10" t="s">
        <v>7</v>
      </c>
      <c r="E6" s="16" t="str">
        <f>_xlfn.DISPIMG("ID_452837ED107F4CC3A32A14FF10C130FB",1)</f>
        <v>=DISPIMG("ID_452837ED107F4CC3A32A14FF10C130FB",1)</v>
      </c>
      <c r="F6" s="12"/>
      <c r="G6" s="13"/>
    </row>
    <row r="7" ht="40" customHeight="1" spans="1:7">
      <c r="A7" s="7"/>
      <c r="B7" s="17"/>
      <c r="C7" s="9">
        <v>30</v>
      </c>
      <c r="D7" s="10" t="s">
        <v>8</v>
      </c>
      <c r="E7" s="16" t="str">
        <f>_xlfn.DISPIMG("ID_9946BAADE25B4ED4B8D384764941A372",1)</f>
        <v>=DISPIMG("ID_9946BAADE25B4ED4B8D384764941A372",1)</v>
      </c>
      <c r="F7" s="12"/>
      <c r="G7" s="13"/>
    </row>
    <row r="8" ht="40" customHeight="1" spans="1:7">
      <c r="A8" s="18" t="s">
        <v>9</v>
      </c>
      <c r="B8" s="19" t="str">
        <f>_xlfn.DISPIMG("ID_4E37A3C1B22B43B1852A6C5AF3F8E115",1)</f>
        <v>=DISPIMG("ID_4E37A3C1B22B43B1852A6C5AF3F8E115",1)</v>
      </c>
      <c r="C8" s="20">
        <v>49</v>
      </c>
      <c r="D8" s="21" t="s">
        <v>10</v>
      </c>
      <c r="E8" s="22" t="str">
        <f>_xlfn.DISPIMG("ID_E8E195FBCB514D7CAF0F7EC0BD9C9D80",1)</f>
        <v>=DISPIMG("ID_E8E195FBCB514D7CAF0F7EC0BD9C9D80",1)</v>
      </c>
      <c r="F8" s="23">
        <v>3</v>
      </c>
      <c r="G8" s="24"/>
    </row>
    <row r="9" ht="40" customHeight="1" spans="1:7">
      <c r="A9" s="18"/>
      <c r="B9" s="25"/>
      <c r="C9" s="20">
        <v>50</v>
      </c>
      <c r="D9" s="21" t="s">
        <v>10</v>
      </c>
      <c r="E9" s="22" t="str">
        <f>_xlfn.DISPIMG("ID_12B49F2319694874A813E05871D8D9E2",1)</f>
        <v>=DISPIMG("ID_12B49F2319694874A813E05871D8D9E2",1)</v>
      </c>
      <c r="F9" s="23"/>
      <c r="G9" s="24"/>
    </row>
    <row r="10" ht="40" customHeight="1" spans="1:7">
      <c r="A10" s="18"/>
      <c r="B10" s="25"/>
      <c r="C10" s="20">
        <v>50</v>
      </c>
      <c r="D10" s="21" t="s">
        <v>10</v>
      </c>
      <c r="E10" s="22" t="str">
        <f>_xlfn.DISPIMG("ID_41904D77116C4791B6BB55D0E887B719",1)</f>
        <v>=DISPIMG("ID_41904D77116C4791B6BB55D0E887B719",1)</v>
      </c>
      <c r="F10" s="23"/>
      <c r="G10" s="24"/>
    </row>
    <row r="11" ht="40" customHeight="1" spans="1:7">
      <c r="A11" s="18"/>
      <c r="B11" s="26"/>
      <c r="C11" s="20">
        <v>49</v>
      </c>
      <c r="D11" s="21" t="s">
        <v>10</v>
      </c>
      <c r="E11" s="22" t="str">
        <f>_xlfn.DISPIMG("ID_EE5A14F12A3D4E60A7800CCE0843B4F9",1)</f>
        <v>=DISPIMG("ID_EE5A14F12A3D4E60A7800CCE0843B4F9",1)</v>
      </c>
      <c r="F11" s="23"/>
      <c r="G11" s="24"/>
    </row>
    <row r="12" ht="40" customHeight="1" spans="1:7">
      <c r="A12" s="27" t="s">
        <v>11</v>
      </c>
      <c r="B12" s="28" t="str">
        <f>_xlfn.DISPIMG("ID_43A81946D0BF4B07A05563A3065674A6",1)</f>
        <v>=DISPIMG("ID_43A81946D0BF4B07A05563A3065674A6",1)</v>
      </c>
      <c r="C12" s="29">
        <v>60</v>
      </c>
      <c r="D12" s="30" t="s">
        <v>12</v>
      </c>
      <c r="E12" s="31" t="str">
        <f>_xlfn.DISPIMG("ID_840F237099A4427298D9A62A0312DA1B",1)</f>
        <v>=DISPIMG("ID_840F237099A4427298D9A62A0312DA1B",1)</v>
      </c>
      <c r="F12" s="32"/>
      <c r="G12" s="33"/>
    </row>
    <row r="13" ht="40" customHeight="1" spans="1:7">
      <c r="A13" s="27"/>
      <c r="B13" s="34"/>
      <c r="C13" s="29">
        <v>15</v>
      </c>
      <c r="D13" s="30" t="s">
        <v>13</v>
      </c>
      <c r="E13" s="31" t="str">
        <f>_xlfn.DISPIMG("ID_D1DE70BD82D34FCDBC447CEBBD114C76",1)</f>
        <v>=DISPIMG("ID_D1DE70BD82D34FCDBC447CEBBD114C76",1)</v>
      </c>
      <c r="F13" s="32"/>
      <c r="G13" s="33"/>
    </row>
    <row r="14" ht="40" customHeight="1" spans="1:7">
      <c r="A14" s="27"/>
      <c r="B14" s="34"/>
      <c r="C14" s="29">
        <v>45</v>
      </c>
      <c r="D14" s="30" t="s">
        <v>14</v>
      </c>
      <c r="E14" s="35" t="str">
        <f>_xlfn.DISPIMG("ID_5A912D4E8AA34B19BC2EC189180E6A9B",1)</f>
        <v>=DISPIMG("ID_5A912D4E8AA34B19BC2EC189180E6A9B",1)</v>
      </c>
      <c r="F14" s="32"/>
      <c r="G14" s="33"/>
    </row>
    <row r="15" ht="40" customHeight="1" spans="1:7">
      <c r="A15" s="27"/>
      <c r="B15" s="34"/>
      <c r="C15" s="29">
        <v>15</v>
      </c>
      <c r="D15" s="30" t="s">
        <v>13</v>
      </c>
      <c r="E15" s="35" t="str">
        <f>_xlfn.DISPIMG("ID_6945DE3E74824B43B51AD9C6CCD9BBCB",1)</f>
        <v>=DISPIMG("ID_6945DE3E74824B43B51AD9C6CCD9BBCB",1)</v>
      </c>
      <c r="F15" s="32"/>
      <c r="G15" s="33"/>
    </row>
    <row r="16" ht="40" customHeight="1" spans="1:7">
      <c r="A16" s="27"/>
      <c r="B16" s="36"/>
      <c r="C16" s="29">
        <v>30</v>
      </c>
      <c r="D16" s="30" t="s">
        <v>15</v>
      </c>
      <c r="E16" s="35" t="str">
        <f>_xlfn.DISPIMG("ID_DB1F8D1A9D754D2EA122DE8021345CDD",1)</f>
        <v>=DISPIMG("ID_DB1F8D1A9D754D2EA122DE8021345CDD",1)</v>
      </c>
      <c r="F16" s="32"/>
      <c r="G16" s="33"/>
    </row>
    <row r="17" ht="40" customHeight="1" spans="1:7">
      <c r="A17" s="37" t="s">
        <v>16</v>
      </c>
      <c r="B17" s="38" t="str">
        <f>_xlfn.DISPIMG("ID_529A75B1AA454B3AA34322F338EC6135",1)</f>
        <v>=DISPIMG("ID_529A75B1AA454B3AA34322F338EC6135",1)</v>
      </c>
      <c r="C17" s="39">
        <v>75</v>
      </c>
      <c r="D17" s="40" t="s">
        <v>17</v>
      </c>
      <c r="E17" s="41" t="str">
        <f>_xlfn.DISPIMG("ID_BC059BC6DA5C450B8A491E56577BC6F9",1)</f>
        <v>=DISPIMG("ID_BC059BC6DA5C450B8A491E56577BC6F9",1)</v>
      </c>
      <c r="F17" s="42"/>
      <c r="G17" s="43"/>
    </row>
    <row r="18" ht="40" customHeight="1" spans="1:7">
      <c r="A18" s="37"/>
      <c r="B18" s="44"/>
      <c r="C18" s="39">
        <v>25</v>
      </c>
      <c r="D18" s="40" t="s">
        <v>18</v>
      </c>
      <c r="E18" s="41" t="str">
        <f>_xlfn.DISPIMG("ID_E3C4DBDB40D54365ACF7AB324D6657F4",1)</f>
        <v>=DISPIMG("ID_E3C4DBDB40D54365ACF7AB324D6657F4",1)</v>
      </c>
      <c r="F18" s="42"/>
      <c r="G18" s="43"/>
    </row>
    <row r="19" ht="40" customHeight="1" spans="1:7">
      <c r="A19" s="37"/>
      <c r="B19" s="44"/>
      <c r="C19" s="39">
        <v>25</v>
      </c>
      <c r="D19" s="40" t="s">
        <v>18</v>
      </c>
      <c r="E19" s="41" t="str">
        <f>_xlfn.DISPIMG("ID_E1CBEDFDFA0D48DAA81B53869A4584FD",1)</f>
        <v>=DISPIMG("ID_E1CBEDFDFA0D48DAA81B53869A4584FD",1)</v>
      </c>
      <c r="F19" s="42"/>
      <c r="G19" s="43"/>
    </row>
    <row r="20" ht="40" customHeight="1" spans="1:7">
      <c r="A20" s="37"/>
      <c r="B20" s="44"/>
      <c r="C20" s="39">
        <v>25</v>
      </c>
      <c r="D20" s="40" t="s">
        <v>18</v>
      </c>
      <c r="E20" s="41" t="str">
        <f>_xlfn.DISPIMG("ID_5896BBCC007144F19CFBAA71A20FE105",1)</f>
        <v>=DISPIMG("ID_5896BBCC007144F19CFBAA71A20FE105",1)</v>
      </c>
      <c r="F20" s="42"/>
      <c r="G20" s="43"/>
    </row>
    <row r="21" ht="40" customHeight="1" spans="1:7">
      <c r="A21" s="37"/>
      <c r="B21" s="44"/>
      <c r="C21" s="39">
        <v>12</v>
      </c>
      <c r="D21" s="40" t="s">
        <v>19</v>
      </c>
      <c r="E21" s="41" t="str">
        <f>_xlfn.DISPIMG("ID_8BBE45BF4F274986ACFAC4FA67134D67",1)</f>
        <v>=DISPIMG("ID_8BBE45BF4F274986ACFAC4FA67134D67",1)</v>
      </c>
      <c r="F21" s="42"/>
      <c r="G21" s="43"/>
    </row>
    <row r="22" ht="40" customHeight="1" spans="1:7">
      <c r="A22" s="37"/>
      <c r="B22" s="45"/>
      <c r="C22" s="39">
        <v>12</v>
      </c>
      <c r="D22" s="40" t="s">
        <v>19</v>
      </c>
      <c r="E22" s="41" t="str">
        <f>_xlfn.DISPIMG("ID_1B291C58B2444E8DBC022B747861B681",1)</f>
        <v>=DISPIMG("ID_1B291C58B2444E8DBC022B747861B681",1)</v>
      </c>
      <c r="F22" s="42"/>
      <c r="G22" s="43"/>
    </row>
    <row r="23" ht="40" customHeight="1" spans="1:7">
      <c r="A23" s="46" t="s">
        <v>20</v>
      </c>
      <c r="B23" s="47" t="str">
        <f>_xlfn.DISPIMG("ID_1278680D12594864A4B4FFE07EEB0CE0",1)</f>
        <v>=DISPIMG("ID_1278680D12594864A4B4FFE07EEB0CE0",1)</v>
      </c>
      <c r="C23" s="48">
        <v>59</v>
      </c>
      <c r="D23" s="49" t="s">
        <v>17</v>
      </c>
      <c r="E23" s="50" t="str">
        <f>_xlfn.DISPIMG("ID_12A2DBDB95AF4D75B32AE5F890C3CADD",1)</f>
        <v>=DISPIMG("ID_12A2DBDB95AF4D75B32AE5F890C3CADD",1)</v>
      </c>
      <c r="F23" s="51"/>
      <c r="G23" s="52"/>
    </row>
    <row r="24" ht="40" customHeight="1" spans="1:7">
      <c r="A24" s="46"/>
      <c r="B24" s="53"/>
      <c r="C24" s="48">
        <v>25</v>
      </c>
      <c r="D24" s="49" t="s">
        <v>18</v>
      </c>
      <c r="E24" s="54" t="str">
        <f>_xlfn.DISPIMG("ID_A6D3AB15963E4C57BF24BBA13A2DC8FA",1)</f>
        <v>=DISPIMG("ID_A6D3AB15963E4C57BF24BBA13A2DC8FA",1)</v>
      </c>
      <c r="F24" s="51"/>
      <c r="G24" s="52"/>
    </row>
    <row r="25" ht="40" customHeight="1" spans="1:7">
      <c r="A25" s="46"/>
      <c r="B25" s="53"/>
      <c r="C25" s="48">
        <v>25</v>
      </c>
      <c r="D25" s="49" t="s">
        <v>18</v>
      </c>
      <c r="E25" s="54" t="str">
        <f>_xlfn.DISPIMG("ID_BB9C481E39774ED7BE0B475BC96862E7",1)</f>
        <v>=DISPIMG("ID_BB9C481E39774ED7BE0B475BC96862E7",1)</v>
      </c>
      <c r="F25" s="51"/>
      <c r="G25" s="52"/>
    </row>
    <row r="26" ht="40" customHeight="1" spans="1:7">
      <c r="A26" s="46"/>
      <c r="B26" s="53"/>
      <c r="C26" s="48">
        <v>25</v>
      </c>
      <c r="D26" s="49" t="s">
        <v>18</v>
      </c>
      <c r="E26" s="50" t="str">
        <f>_xlfn.DISPIMG("ID_33D0AFCDF89A46F2BD658255EA3581E7",1)</f>
        <v>=DISPIMG("ID_33D0AFCDF89A46F2BD658255EA3581E7",1)</v>
      </c>
      <c r="F26" s="51"/>
      <c r="G26" s="52"/>
    </row>
    <row r="27" ht="40" customHeight="1" spans="1:7">
      <c r="A27" s="46"/>
      <c r="B27" s="53"/>
      <c r="C27" s="48">
        <v>12</v>
      </c>
      <c r="D27" s="49" t="s">
        <v>19</v>
      </c>
      <c r="E27" s="54" t="str">
        <f>_xlfn.DISPIMG("ID_E56F00831EA24710A8A8FF28207E65E9",1)</f>
        <v>=DISPIMG("ID_E56F00831EA24710A8A8FF28207E65E9",1)</v>
      </c>
      <c r="F27" s="51"/>
      <c r="G27" s="52"/>
    </row>
    <row r="28" ht="40" customHeight="1" spans="1:7">
      <c r="A28" s="46"/>
      <c r="B28" s="55"/>
      <c r="C28" s="48">
        <v>12</v>
      </c>
      <c r="D28" s="49" t="s">
        <v>19</v>
      </c>
      <c r="E28" s="54" t="str">
        <f>_xlfn.DISPIMG("ID_B090A28FAE364B3AB58E2EA1AAD94DEE",1)</f>
        <v>=DISPIMG("ID_B090A28FAE364B3AB58E2EA1AAD94DEE",1)</v>
      </c>
      <c r="F28" s="51"/>
      <c r="G28" s="52"/>
    </row>
    <row r="29" ht="40" customHeight="1" spans="1:7">
      <c r="A29" s="56" t="s">
        <v>21</v>
      </c>
      <c r="B29" s="57" t="str">
        <f>_xlfn.DISPIMG("ID_D3D4718D312A40F999672EB68AFB6340",1)</f>
        <v>=DISPIMG("ID_D3D4718D312A40F999672EB68AFB6340",1)</v>
      </c>
      <c r="C29" s="58">
        <v>49</v>
      </c>
      <c r="D29" s="59" t="s">
        <v>22</v>
      </c>
      <c r="E29" s="60" t="str">
        <f>_xlfn.DISPIMG("ID_EDB2B335068B475AB0CE5A0B2509940D",1)</f>
        <v>=DISPIMG("ID_EDB2B335068B475AB0CE5A0B2509940D",1)</v>
      </c>
      <c r="F29" s="61"/>
      <c r="G29" s="62"/>
    </row>
    <row r="30" ht="40" customHeight="1" spans="1:7">
      <c r="A30" s="56"/>
      <c r="B30" s="63"/>
      <c r="C30" s="58">
        <v>40</v>
      </c>
      <c r="D30" s="59" t="s">
        <v>23</v>
      </c>
      <c r="E30" s="60" t="str">
        <f>_xlfn.DISPIMG("ID_6649229A670042289201085498F172FF",1)</f>
        <v>=DISPIMG("ID_6649229A670042289201085498F172FF",1)</v>
      </c>
      <c r="F30" s="61"/>
      <c r="G30" s="62"/>
    </row>
    <row r="31" ht="40" customHeight="1" spans="1:7">
      <c r="A31" s="7" t="s">
        <v>24</v>
      </c>
      <c r="B31" s="8" t="str">
        <f>_xlfn.DISPIMG("ID_9918F79242DB4A41BF50D815A7A562A7",1)</f>
        <v>=DISPIMG("ID_9918F79242DB4A41BF50D815A7A562A7",1)</v>
      </c>
      <c r="C31" s="9">
        <v>50</v>
      </c>
      <c r="D31" s="10" t="s">
        <v>22</v>
      </c>
      <c r="E31" s="16" t="str">
        <f>_xlfn.DISPIMG("ID_25B39655084C421088C15352EC101F0B",1)</f>
        <v>=DISPIMG("ID_25B39655084C421088C15352EC101F0B",1)</v>
      </c>
      <c r="F31" s="12"/>
      <c r="G31" s="13"/>
    </row>
    <row r="32" ht="40" customHeight="1" spans="1:7">
      <c r="A32" s="7"/>
      <c r="B32" s="14"/>
      <c r="C32" s="9">
        <v>50</v>
      </c>
      <c r="D32" s="10" t="s">
        <v>22</v>
      </c>
      <c r="E32" s="16" t="str">
        <f>_xlfn.DISPIMG("ID_FE1B0623612F4032A223311AA312CEC9",1)</f>
        <v>=DISPIMG("ID_FE1B0623612F4032A223311AA312CEC9",1)</v>
      </c>
      <c r="F32" s="12"/>
      <c r="G32" s="13"/>
    </row>
    <row r="33" ht="40" customHeight="1" spans="1:7">
      <c r="A33" s="7"/>
      <c r="B33" s="17"/>
      <c r="C33" s="9">
        <v>50</v>
      </c>
      <c r="D33" s="10" t="s">
        <v>22</v>
      </c>
      <c r="E33" s="16" t="str">
        <f>_xlfn.DISPIMG("ID_C014197CBE354C9F8E3D697E3AC2CD63",1)</f>
        <v>=DISPIMG("ID_C014197CBE354C9F8E3D697E3AC2CD63",1)</v>
      </c>
      <c r="F33" s="12"/>
      <c r="G33" s="13"/>
    </row>
    <row r="34" ht="40" customHeight="1" spans="1:7">
      <c r="A34" s="18" t="s">
        <v>25</v>
      </c>
      <c r="B34" s="19" t="str">
        <f>_xlfn.DISPIMG("ID_43A81946D0BF4B07A05563A3065674A6",1)</f>
        <v>=DISPIMG("ID_43A81946D0BF4B07A05563A3065674A6",1)</v>
      </c>
      <c r="C34" s="20">
        <v>30</v>
      </c>
      <c r="D34" s="21" t="s">
        <v>8</v>
      </c>
      <c r="E34" s="64" t="str">
        <f>_xlfn.DISPIMG("ID_4B9A3A73A264440D8941C710D5A444FF",1)</f>
        <v>=DISPIMG("ID_4B9A3A73A264440D8941C710D5A444FF",1)</v>
      </c>
      <c r="F34" s="23"/>
      <c r="G34" s="24"/>
    </row>
    <row r="35" ht="40" customHeight="1" spans="1:7">
      <c r="A35" s="18"/>
      <c r="B35" s="25"/>
      <c r="C35" s="20">
        <v>30</v>
      </c>
      <c r="D35" s="21" t="s">
        <v>8</v>
      </c>
      <c r="E35" s="64" t="str">
        <f>_xlfn.DISPIMG("ID_160B7834B2174FE7883FB790F0E7FF82",1)</f>
        <v>=DISPIMG("ID_160B7834B2174FE7883FB790F0E7FF82",1)</v>
      </c>
      <c r="F35" s="23"/>
      <c r="G35" s="24"/>
    </row>
    <row r="36" ht="40" customHeight="1" spans="1:7">
      <c r="A36" s="18"/>
      <c r="B36" s="26"/>
      <c r="C36" s="20">
        <v>30</v>
      </c>
      <c r="D36" s="21" t="s">
        <v>8</v>
      </c>
      <c r="E36" s="64" t="str">
        <f>_xlfn.DISPIMG("ID_B01C73C78CE34D079187F129C99F6F79",1)</f>
        <v>=DISPIMG("ID_B01C73C78CE34D079187F129C99F6F79",1)</v>
      </c>
      <c r="F36" s="23"/>
      <c r="G36" s="24"/>
    </row>
    <row r="37" ht="40" customHeight="1" spans="1:7">
      <c r="A37" s="27" t="s">
        <v>26</v>
      </c>
      <c r="B37" s="28" t="str">
        <f>_xlfn.DISPIMG("ID_43A81946D0BF4B07A05563A3065674A6",1)</f>
        <v>=DISPIMG("ID_43A81946D0BF4B07A05563A3065674A6",1)</v>
      </c>
      <c r="C37" s="29">
        <v>30</v>
      </c>
      <c r="D37" s="30" t="s">
        <v>8</v>
      </c>
      <c r="E37" s="35" t="str">
        <f>_xlfn.DISPIMG("ID_62A3EB2BC0BD4F8BA3352C7FE6ECAFA4",1)</f>
        <v>=DISPIMG("ID_62A3EB2BC0BD4F8BA3352C7FE6ECAFA4",1)</v>
      </c>
      <c r="F37" s="32"/>
      <c r="G37" s="33"/>
    </row>
    <row r="38" ht="40" customHeight="1" spans="1:7">
      <c r="A38" s="27"/>
      <c r="B38" s="34"/>
      <c r="C38" s="29">
        <v>30</v>
      </c>
      <c r="D38" s="30" t="s">
        <v>8</v>
      </c>
      <c r="E38" s="35" t="str">
        <f>_xlfn.DISPIMG("ID_A644C2B912F745C9B0700F23946D742D",1)</f>
        <v>=DISPIMG("ID_A644C2B912F745C9B0700F23946D742D",1)</v>
      </c>
      <c r="F38" s="32"/>
      <c r="G38" s="33"/>
    </row>
    <row r="39" ht="40" customHeight="1" spans="1:7">
      <c r="A39" s="27"/>
      <c r="B39" s="34"/>
      <c r="C39" s="29">
        <v>30</v>
      </c>
      <c r="D39" s="30" t="s">
        <v>8</v>
      </c>
      <c r="E39" s="35" t="str">
        <f>_xlfn.DISPIMG("ID_71840BB6810E4FD8B5E2991F02511E04",1)</f>
        <v>=DISPIMG("ID_71840BB6810E4FD8B5E2991F02511E04",1)</v>
      </c>
      <c r="F39" s="32"/>
      <c r="G39" s="33"/>
    </row>
    <row r="40" ht="40" customHeight="1" spans="1:7">
      <c r="A40" s="27"/>
      <c r="B40" s="34"/>
      <c r="C40" s="29">
        <v>30</v>
      </c>
      <c r="D40" s="30" t="s">
        <v>8</v>
      </c>
      <c r="E40" s="35" t="str">
        <f>_xlfn.DISPIMG("ID_71643730C4664363A1BD51F160F82513",1)</f>
        <v>=DISPIMG("ID_71643730C4664363A1BD51F160F82513",1)</v>
      </c>
      <c r="F40" s="32"/>
      <c r="G40" s="33"/>
    </row>
    <row r="41" ht="40" customHeight="1" spans="1:7">
      <c r="A41" s="27"/>
      <c r="B41" s="36"/>
      <c r="C41" s="29">
        <v>30</v>
      </c>
      <c r="D41" s="30" t="s">
        <v>8</v>
      </c>
      <c r="E41" s="65" t="str">
        <f>_xlfn.DISPIMG("ID_9F855FDFC34B439592F92183A90D3740",1)</f>
        <v>=DISPIMG("ID_9F855FDFC34B439592F92183A90D3740",1)</v>
      </c>
      <c r="F41" s="32"/>
      <c r="G41" s="33"/>
    </row>
    <row r="42" ht="40" customHeight="1" spans="1:7">
      <c r="A42" s="37" t="s">
        <v>27</v>
      </c>
      <c r="B42" s="57" t="str">
        <f>_xlfn.DISPIMG("ID_43A81946D0BF4B07A05563A3065674A6",1)</f>
        <v>=DISPIMG("ID_43A81946D0BF4B07A05563A3065674A6",1)</v>
      </c>
      <c r="C42" s="39">
        <v>20</v>
      </c>
      <c r="D42" s="40" t="s">
        <v>28</v>
      </c>
      <c r="E42" s="66" t="str">
        <f>_xlfn.DISPIMG("ID_2333FD3AB7354FD3B37341E1B83FBA73",1)</f>
        <v>=DISPIMG("ID_2333FD3AB7354FD3B37341E1B83FBA73",1)</v>
      </c>
      <c r="F42" s="42"/>
      <c r="G42" s="43"/>
    </row>
    <row r="43" ht="40" customHeight="1" spans="1:7">
      <c r="A43" s="37"/>
      <c r="B43" s="63"/>
      <c r="C43" s="39">
        <v>20</v>
      </c>
      <c r="D43" s="40" t="s">
        <v>28</v>
      </c>
      <c r="E43" s="66" t="str">
        <f>_xlfn.DISPIMG("ID_1CDDFC3FC5934AD8910CA4F43A57ECA7",1)</f>
        <v>=DISPIMG("ID_1CDDFC3FC5934AD8910CA4F43A57ECA7",1)</v>
      </c>
      <c r="F43" s="42"/>
      <c r="G43" s="43"/>
    </row>
    <row r="44" ht="40" customHeight="1" spans="1:7">
      <c r="A44" s="46" t="s">
        <v>29</v>
      </c>
      <c r="B44" s="47" t="str">
        <f>_xlfn.DISPIMG("ID_3726DAA4B7E645978AF0A748EEBDAC5B",1)</f>
        <v>=DISPIMG("ID_3726DAA4B7E645978AF0A748EEBDAC5B",1)</v>
      </c>
      <c r="C44" s="48">
        <v>60</v>
      </c>
      <c r="D44" s="49" t="s">
        <v>30</v>
      </c>
      <c r="E44" s="67" t="str">
        <f>_xlfn.DISPIMG("ID_2AF52A6A74714FE3A10B85ACC6835A6B",1)</f>
        <v>=DISPIMG("ID_2AF52A6A74714FE3A10B85ACC6835A6B",1)</v>
      </c>
      <c r="F44" s="51"/>
      <c r="G44" s="52"/>
    </row>
    <row r="45" ht="40" customHeight="1" spans="1:7">
      <c r="A45" s="46"/>
      <c r="B45" s="55"/>
      <c r="C45" s="48">
        <v>60</v>
      </c>
      <c r="D45" s="49" t="s">
        <v>30</v>
      </c>
      <c r="E45" s="68" t="str">
        <f>_xlfn.DISPIMG("ID_24DBEB529A36455A8E2B8EC53E0A13C9",1)</f>
        <v>=DISPIMG("ID_24DBEB529A36455A8E2B8EC53E0A13C9",1)</v>
      </c>
      <c r="F45" s="51"/>
      <c r="G45" s="52"/>
    </row>
    <row r="46" ht="40" customHeight="1" spans="1:7">
      <c r="A46" s="56" t="s">
        <v>31</v>
      </c>
      <c r="B46" s="57" t="str">
        <f>_xlfn.DISPIMG("ID_66FF7142651A4BBAAE9CD95EA8F0C726",1)</f>
        <v>=DISPIMG("ID_66FF7142651A4BBAAE9CD95EA8F0C726",1)</v>
      </c>
      <c r="C46" s="58">
        <v>80</v>
      </c>
      <c r="D46" s="59" t="s">
        <v>32</v>
      </c>
      <c r="E46" s="69" t="str">
        <f>_xlfn.DISPIMG("ID_F3B5222AEA914A6D8691889C6387F2C0",1)</f>
        <v>=DISPIMG("ID_F3B5222AEA914A6D8691889C6387F2C0",1)</v>
      </c>
      <c r="F46" s="61"/>
      <c r="G46" s="62"/>
    </row>
    <row r="47" ht="40" customHeight="1" spans="1:7">
      <c r="A47" s="56"/>
      <c r="B47" s="63"/>
      <c r="C47" s="58">
        <v>80</v>
      </c>
      <c r="D47" s="59" t="s">
        <v>32</v>
      </c>
      <c r="E47" s="69" t="str">
        <f>_xlfn.DISPIMG("ID_9FEF2AC8DE754967B6509EFDF4FBC5C8",1)</f>
        <v>=DISPIMG("ID_9FEF2AC8DE754967B6509EFDF4FBC5C8",1)</v>
      </c>
      <c r="F47" s="61"/>
      <c r="G47" s="62"/>
    </row>
    <row r="48" ht="40" customHeight="1" spans="1:7">
      <c r="A48" s="7" t="s">
        <v>33</v>
      </c>
      <c r="B48" s="8" t="str">
        <f>_xlfn.DISPIMG("ID_43A81946D0BF4B07A05563A3065674A6",1)</f>
        <v>=DISPIMG("ID_43A81946D0BF4B07A05563A3065674A6",1)</v>
      </c>
      <c r="C48" s="9">
        <v>20</v>
      </c>
      <c r="D48" s="10" t="s">
        <v>28</v>
      </c>
      <c r="E48" s="16" t="str">
        <f>_xlfn.DISPIMG("ID_48233CC150E5414FABACB25A7B17841E",1)</f>
        <v>=DISPIMG("ID_48233CC150E5414FABACB25A7B17841E",1)</v>
      </c>
      <c r="F48" s="12"/>
      <c r="G48" s="13"/>
    </row>
    <row r="49" ht="40" customHeight="1" spans="1:7">
      <c r="A49" s="7"/>
      <c r="B49" s="17"/>
      <c r="C49" s="9">
        <v>20</v>
      </c>
      <c r="D49" s="10" t="s">
        <v>28</v>
      </c>
      <c r="E49" s="16" t="str">
        <f>_xlfn.DISPIMG("ID_CFF96A94328446D8BD711C61AB481A6E",1)</f>
        <v>=DISPIMG("ID_CFF96A94328446D8BD711C61AB481A6E",1)</v>
      </c>
      <c r="F49" s="12"/>
      <c r="G49" s="13"/>
    </row>
    <row r="50" ht="40" customHeight="1" spans="1:7">
      <c r="A50" s="18" t="s">
        <v>34</v>
      </c>
      <c r="B50" s="70" t="str">
        <f>_xlfn.DISPIMG("ID_4ADF9A90532A40BEA19736811370A78F",1)</f>
        <v>=DISPIMG("ID_4ADF9A90532A40BEA19736811370A78F",1)</v>
      </c>
      <c r="C50" s="20">
        <v>48</v>
      </c>
      <c r="D50" s="21" t="s">
        <v>22</v>
      </c>
      <c r="E50" s="22" t="str">
        <f>_xlfn.DISPIMG("ID_3D3E0143E47D4951BEA1E47A7B5585FD",1)</f>
        <v>=DISPIMG("ID_3D3E0143E47D4951BEA1E47A7B5585FD",1)</v>
      </c>
      <c r="F50" s="23"/>
      <c r="G50" s="24"/>
    </row>
    <row r="51" ht="40" customHeight="1" spans="1:7">
      <c r="A51" s="27" t="s">
        <v>35</v>
      </c>
      <c r="B51" s="28" t="str">
        <f>_xlfn.DISPIMG("ID_43A81946D0BF4B07A05563A3065674A6",1)</f>
        <v>=DISPIMG("ID_43A81946D0BF4B07A05563A3065674A6",1)</v>
      </c>
      <c r="C51" s="29">
        <v>45</v>
      </c>
      <c r="D51" s="30" t="s">
        <v>14</v>
      </c>
      <c r="E51" s="31" t="str">
        <f>_xlfn.DISPIMG("ID_C15451EA6D824F04B2B9FB1D2C9AD07F",1)</f>
        <v>=DISPIMG("ID_C15451EA6D824F04B2B9FB1D2C9AD07F",1)</v>
      </c>
      <c r="F51" s="32"/>
      <c r="G51" s="33"/>
    </row>
    <row r="52" ht="40" customHeight="1" spans="1:7">
      <c r="A52" s="27" t="s">
        <v>34</v>
      </c>
      <c r="B52" s="36"/>
      <c r="C52" s="29">
        <v>15</v>
      </c>
      <c r="D52" s="30" t="s">
        <v>13</v>
      </c>
      <c r="E52" s="31" t="str">
        <f>_xlfn.DISPIMG("ID_6A8AB8747E4444D4B15C8354294B3877",1)</f>
        <v>=DISPIMG("ID_6A8AB8747E4444D4B15C8354294B3877",1)</v>
      </c>
      <c r="F52" s="32"/>
      <c r="G52" s="33"/>
    </row>
  </sheetData>
  <mergeCells count="28">
    <mergeCell ref="A2:A7"/>
    <mergeCell ref="A8:A11"/>
    <mergeCell ref="A12:A16"/>
    <mergeCell ref="A17:A22"/>
    <mergeCell ref="A23:A28"/>
    <mergeCell ref="A29:A30"/>
    <mergeCell ref="A31:A33"/>
    <mergeCell ref="A34:A36"/>
    <mergeCell ref="A37:A41"/>
    <mergeCell ref="A42:A43"/>
    <mergeCell ref="A44:A45"/>
    <mergeCell ref="A46:A47"/>
    <mergeCell ref="A48:A49"/>
    <mergeCell ref="A51:A52"/>
    <mergeCell ref="B2:B7"/>
    <mergeCell ref="B8:B11"/>
    <mergeCell ref="B12:B16"/>
    <mergeCell ref="B17:B22"/>
    <mergeCell ref="B23:B28"/>
    <mergeCell ref="B29:B30"/>
    <mergeCell ref="B31:B33"/>
    <mergeCell ref="B34:B36"/>
    <mergeCell ref="B37:B41"/>
    <mergeCell ref="B42:B43"/>
    <mergeCell ref="B44:B45"/>
    <mergeCell ref="B46:B47"/>
    <mergeCell ref="B48:B49"/>
    <mergeCell ref="B51:B5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WWO_wpscloud_20231201160139-5450bbcb87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闻人姜辉</dc:creator>
  <cp:lastModifiedBy>Z</cp:lastModifiedBy>
  <dcterms:created xsi:type="dcterms:W3CDTF">2016-12-02T16:54:00Z</dcterms:created>
  <dcterms:modified xsi:type="dcterms:W3CDTF">2025-11-02T07:08:31Z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112A0E3B59DB4037AECD07ADBEAC67C9_13</vt:lpwstr>
  </property>
</Properties>
</file>